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nef\OneDrive - CPA2Biz\Vertex Training\Pricing\"/>
    </mc:Choice>
  </mc:AlternateContent>
  <xr:revisionPtr revIDLastSave="871" documentId="8_{8651661A-057E-4848-9617-398CF02FFBC2}" xr6:coauthVersionLast="43" xr6:coauthVersionMax="43" xr10:uidLastSave="{9B6CFD7E-3B13-4276-8D0B-3E3DB231DDFC}"/>
  <bookViews>
    <workbookView xWindow="1275" yWindow="-120" windowWidth="27645" windowHeight="16440" xr2:uid="{C46E318D-0ADE-467B-BE48-6DD4ECC2DC52}"/>
  </bookViews>
  <sheets>
    <sheet name="Calculation" sheetId="3" r:id="rId1"/>
    <sheet name="BPO Automated Returns" sheetId="1" r:id="rId2"/>
    <sheet name="Summar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3" l="1"/>
  <c r="K28" i="3"/>
  <c r="K27" i="3"/>
  <c r="K22" i="3"/>
  <c r="K15" i="3"/>
  <c r="K21" i="3"/>
  <c r="K20" i="3"/>
  <c r="K14" i="3"/>
  <c r="K13" i="3"/>
  <c r="G29" i="3"/>
  <c r="G28" i="3"/>
  <c r="G27" i="3"/>
  <c r="E28" i="3"/>
  <c r="E27" i="3"/>
  <c r="G22" i="3"/>
  <c r="G21" i="3"/>
  <c r="G20" i="3"/>
  <c r="E21" i="3"/>
  <c r="E20" i="3"/>
  <c r="G14" i="3"/>
  <c r="G15" i="3" s="1"/>
  <c r="G13" i="3"/>
  <c r="E14" i="3"/>
  <c r="E13" i="3"/>
  <c r="F9" i="1" l="1"/>
  <c r="I12" i="1" l="1"/>
  <c r="F12" i="1"/>
  <c r="K12" i="3"/>
  <c r="K11" i="3"/>
  <c r="K10" i="3"/>
  <c r="K9" i="3"/>
  <c r="G12" i="3"/>
  <c r="G11" i="3"/>
  <c r="G10" i="3"/>
  <c r="G9" i="3"/>
  <c r="F42" i="3"/>
  <c r="F41" i="3"/>
  <c r="F40" i="3"/>
  <c r="F37" i="3"/>
  <c r="F36" i="3"/>
  <c r="F35" i="3"/>
  <c r="N31" i="3"/>
  <c r="N32" i="3" s="1"/>
  <c r="E47" i="3" s="1"/>
  <c r="E9" i="4" s="1"/>
  <c r="F38" i="3" l="1"/>
  <c r="L12" i="1"/>
  <c r="J12" i="1"/>
  <c r="J13" i="1" s="1"/>
  <c r="D47" i="3"/>
  <c r="D9" i="4" s="1"/>
  <c r="F43" i="3"/>
  <c r="L13" i="1" l="1"/>
  <c r="E17" i="1"/>
  <c r="E13" i="4" s="1"/>
  <c r="D17" i="1"/>
  <c r="D13" i="4" s="1"/>
  <c r="D48" i="3"/>
  <c r="D10" i="4" s="1"/>
  <c r="E48" i="3"/>
  <c r="E10" i="4" s="1"/>
  <c r="I9" i="1" l="1"/>
  <c r="K26" i="3"/>
  <c r="K25" i="3"/>
  <c r="K24" i="3"/>
  <c r="K23" i="3"/>
  <c r="K19" i="3"/>
  <c r="K18" i="3"/>
  <c r="K17" i="3"/>
  <c r="K16" i="3"/>
  <c r="G26" i="3"/>
  <c r="G25" i="3"/>
  <c r="G24" i="3"/>
  <c r="G23" i="3"/>
  <c r="E26" i="3"/>
  <c r="E25" i="3"/>
  <c r="E24" i="3"/>
  <c r="E23" i="3"/>
  <c r="G19" i="3"/>
  <c r="G18" i="3"/>
  <c r="G17" i="3"/>
  <c r="G16" i="3"/>
  <c r="E19" i="3"/>
  <c r="E18" i="3"/>
  <c r="E17" i="3"/>
  <c r="E16" i="3"/>
  <c r="E12" i="3"/>
  <c r="E11" i="3"/>
  <c r="E10" i="3"/>
  <c r="E9" i="3"/>
  <c r="J9" i="1" l="1"/>
  <c r="E46" i="3" l="1"/>
  <c r="E8" i="4" s="1"/>
  <c r="D46" i="3"/>
  <c r="J10" i="1" l="1"/>
  <c r="D16" i="1" s="1"/>
  <c r="D49" i="3"/>
  <c r="D11" i="4" s="1"/>
  <c r="D8" i="4"/>
  <c r="E49" i="3"/>
  <c r="E11" i="4" s="1"/>
  <c r="L9" i="1"/>
  <c r="E16" i="1" l="1"/>
  <c r="E12" i="4" s="1"/>
  <c r="D12" i="4"/>
  <c r="D18" i="1"/>
  <c r="D14" i="4" s="1"/>
  <c r="D15" i="4" s="1"/>
  <c r="L10" i="1"/>
  <c r="E18" i="1" l="1"/>
  <c r="E14" i="4" s="1"/>
  <c r="E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Fisher</author>
  </authors>
  <commentList>
    <comment ref="K15" authorId="0" shapeId="0" xr:uid="{58622FFF-1B7E-448D-8EFF-0348685220A9}">
      <text>
        <r>
          <rPr>
            <sz val="9"/>
            <color indexed="81"/>
            <rFont val="Tahoma"/>
            <family val="2"/>
          </rPr>
          <t xml:space="preserve">Estimated
</t>
        </r>
      </text>
    </comment>
    <comment ref="K22" authorId="0" shapeId="0" xr:uid="{1313A102-A573-4250-BA49-366EBB38C811}">
      <text>
        <r>
          <rPr>
            <sz val="9"/>
            <color indexed="81"/>
            <rFont val="Tahoma"/>
            <family val="2"/>
          </rPr>
          <t>Estimated</t>
        </r>
      </text>
    </comment>
    <comment ref="K29" authorId="0" shapeId="0" xr:uid="{4C2D26C5-71AD-4435-BED0-73CA31DC8082}">
      <text>
        <r>
          <rPr>
            <sz val="9"/>
            <color indexed="81"/>
            <rFont val="Tahoma"/>
            <family val="2"/>
          </rPr>
          <t>Estimated</t>
        </r>
      </text>
    </comment>
    <comment ref="E49" authorId="0" shapeId="0" xr:uid="{C7BB88EA-5AB5-4862-8B7A-8A6E365765D1}">
      <text>
        <r>
          <rPr>
            <sz val="9"/>
            <color indexed="81"/>
            <rFont val="Tahoma"/>
            <family val="2"/>
          </rPr>
          <t xml:space="preserve">Referral pricing is estimated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Fisher</author>
  </authors>
  <commentList>
    <comment ref="K8" authorId="0" shapeId="0" xr:uid="{62CEC8EE-CB72-4942-BBE5-AA80E680CB9A}">
      <text>
        <r>
          <rPr>
            <sz val="9"/>
            <color indexed="81"/>
            <rFont val="Tahoma"/>
            <charset val="1"/>
          </rPr>
          <t xml:space="preserve">Enter total amount collected on all returns processed annually. </t>
        </r>
      </text>
    </comment>
    <comment ref="L8" authorId="0" shapeId="0" xr:uid="{B79E89E5-3077-4E56-9AC5-89AC92135C58}">
      <text>
        <r>
          <rPr>
            <sz val="9"/>
            <color indexed="81"/>
            <rFont val="Tahoma"/>
            <charset val="1"/>
          </rPr>
          <t xml:space="preserve">Gross margin on service including Vertex technology costs
</t>
        </r>
      </text>
    </comment>
  </commentList>
</comments>
</file>

<file path=xl/sharedStrings.xml><?xml version="1.0" encoding="utf-8"?>
<sst xmlns="http://schemas.openxmlformats.org/spreadsheetml/2006/main" count="133" uniqueCount="82">
  <si>
    <t># Of Clients</t>
  </si>
  <si>
    <t>Fee Per Return</t>
  </si>
  <si>
    <t>Annual Vertex Costs</t>
  </si>
  <si>
    <t>Annual Return Fees</t>
  </si>
  <si>
    <t xml:space="preserve">Annual Subscription Fees </t>
  </si>
  <si>
    <t>Monthly Subscription Fees</t>
  </si>
  <si>
    <t>Clients</t>
  </si>
  <si>
    <t># of Annual Returns</t>
  </si>
  <si>
    <t>SALES TAX ONLY</t>
  </si>
  <si>
    <t>Revenue Tier</t>
  </si>
  <si>
    <t>$0-$1.9M</t>
  </si>
  <si>
    <t>$2M-$6.9M</t>
  </si>
  <si>
    <t>$7M-$9.9M</t>
  </si>
  <si>
    <t>$10M-$49.9M</t>
  </si>
  <si>
    <t>USE TAX ONLY</t>
  </si>
  <si>
    <t>$2M-6.9M</t>
  </si>
  <si>
    <t>SALES &amp; USE TAX COMBO</t>
  </si>
  <si>
    <t>$2M=$6.9M</t>
  </si>
  <si>
    <t xml:space="preserve">Annual </t>
  </si>
  <si>
    <t>Monthly</t>
  </si>
  <si>
    <t>QTY</t>
  </si>
  <si>
    <t>Annual Vertex Cloud Price</t>
  </si>
  <si>
    <t>Annual Vertex Return Price</t>
  </si>
  <si>
    <t>Per Return</t>
  </si>
  <si>
    <t>CALCULATION</t>
  </si>
  <si>
    <t>Premium Returns</t>
  </si>
  <si>
    <t>IF REFERRAL ADD</t>
  </si>
  <si>
    <t xml:space="preserve">Summary </t>
  </si>
  <si>
    <t>Total Price</t>
  </si>
  <si>
    <t xml:space="preserve">Monthly </t>
  </si>
  <si>
    <t>Premium Retuns</t>
  </si>
  <si>
    <t xml:space="preserve">Rate File </t>
  </si>
  <si>
    <t># Of States</t>
  </si>
  <si>
    <t>Fee Per Month</t>
  </si>
  <si>
    <t>1 - 5</t>
  </si>
  <si>
    <t>6 - 20</t>
  </si>
  <si>
    <t>21+</t>
  </si>
  <si>
    <t>Yearly Vertex Rate File Price</t>
  </si>
  <si>
    <t>ADD ONS</t>
  </si>
  <si>
    <t>Taxability Matrix</t>
  </si>
  <si>
    <t># Of Units/Client</t>
  </si>
  <si>
    <t>Price Per Report</t>
  </si>
  <si>
    <t>Yearly Vertex Taxability Report Price</t>
  </si>
  <si>
    <t>Up to 5</t>
  </si>
  <si>
    <t>6 - 10</t>
  </si>
  <si>
    <t>11+</t>
  </si>
  <si>
    <t>Add Ons</t>
  </si>
  <si>
    <t>Calculation</t>
  </si>
  <si>
    <t xml:space="preserve">Referral License </t>
  </si>
  <si>
    <t>Professional BPO Returns</t>
  </si>
  <si>
    <t>Premium BPO Returns</t>
  </si>
  <si>
    <t>BPO RETURNS</t>
  </si>
  <si>
    <t>Annually</t>
  </si>
  <si>
    <t xml:space="preserve">Vertex Cloud Price Summary </t>
  </si>
  <si>
    <t>Summary: Calculation</t>
  </si>
  <si>
    <t>Summary: BPO Returns</t>
  </si>
  <si>
    <t>Premium BPO</t>
  </si>
  <si>
    <t>Professional BPO</t>
  </si>
  <si>
    <t xml:space="preserve">Calculation </t>
  </si>
  <si>
    <t>Total Vertex Cloud Fees</t>
  </si>
  <si>
    <t>PREMIUM RETURNS</t>
  </si>
  <si>
    <t>DOWNLOADABLE RATE FILE</t>
  </si>
  <si>
    <t>ADVANCED TAXABILITY IMPACT REPORT</t>
  </si>
  <si>
    <t>TRANSACTION TAX CALCULATION</t>
  </si>
  <si>
    <t>OPTIONAL: PROFIT &amp; LOSS</t>
  </si>
  <si>
    <t>BPO RETURN FILING</t>
  </si>
  <si>
    <t>SUMMARY</t>
  </si>
  <si>
    <t xml:space="preserve"> </t>
  </si>
  <si>
    <t>Total Vertex BPO Returns Price</t>
  </si>
  <si>
    <t>Total Vertex Calculation Price</t>
  </si>
  <si>
    <t>Total Vertex Cloud Calculation Fees</t>
  </si>
  <si>
    <t>Total Vertex Cloud Return Fees</t>
  </si>
  <si>
    <t>REFERRAL CLIENT    (Estimated Pricing)</t>
  </si>
  <si>
    <t xml:space="preserve">TOTAL </t>
  </si>
  <si>
    <t>QTY        (Annual)</t>
  </si>
  <si>
    <t>TOTAL</t>
  </si>
  <si>
    <t>Client Billings (Annual)</t>
  </si>
  <si>
    <t>Gross Margin</t>
  </si>
  <si>
    <t>Populate applicable yellow cells</t>
  </si>
  <si>
    <t>$50M-$99.9M</t>
  </si>
  <si>
    <t>$100M-$249.9M</t>
  </si>
  <si>
    <t>Unlimited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</si>
</sst>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1"/>
      <color rgb="FFFFFF00"/>
      <name val="Calibri"/>
      <family val="2"/>
      <scheme val="minor"/>
    </font>
    <font>
      <sz val="11"/>
      <color rgb="FFFFFF7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6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6" fontId="0" fillId="2" borderId="11" xfId="0" applyNumberFormat="1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22" xfId="0" applyFill="1" applyBorder="1"/>
    <xf numFmtId="6" fontId="0" fillId="0" borderId="12" xfId="0" applyNumberFormat="1" applyBorder="1" applyAlignment="1">
      <alignment horizontal="center"/>
    </xf>
    <xf numFmtId="6" fontId="0" fillId="2" borderId="12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20" xfId="0" applyFill="1" applyBorder="1"/>
    <xf numFmtId="0" fontId="0" fillId="5" borderId="1" xfId="2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27" xfId="0" applyBorder="1" applyAlignment="1">
      <alignment horizontal="center" wrapText="1"/>
    </xf>
    <xf numFmtId="6" fontId="0" fillId="0" borderId="10" xfId="0" applyNumberFormat="1" applyBorder="1" applyAlignment="1">
      <alignment horizontal="center"/>
    </xf>
    <xf numFmtId="6" fontId="0" fillId="0" borderId="32" xfId="0" applyNumberFormat="1" applyBorder="1" applyAlignment="1">
      <alignment horizontal="center"/>
    </xf>
    <xf numFmtId="0" fontId="0" fillId="5" borderId="23" xfId="0" applyFill="1" applyBorder="1" applyAlignment="1">
      <alignment horizontal="center"/>
    </xf>
    <xf numFmtId="6" fontId="0" fillId="2" borderId="28" xfId="0" applyNumberFormat="1" applyFill="1" applyBorder="1" applyAlignment="1">
      <alignment horizontal="center"/>
    </xf>
    <xf numFmtId="6" fontId="0" fillId="2" borderId="23" xfId="0" applyNumberFormat="1" applyFill="1" applyBorder="1" applyAlignment="1">
      <alignment horizontal="center"/>
    </xf>
    <xf numFmtId="0" fontId="0" fillId="2" borderId="24" xfId="0" applyFill="1" applyBorder="1"/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6" fontId="0" fillId="6" borderId="0" xfId="0" applyNumberForma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 textRotation="90"/>
    </xf>
    <xf numFmtId="0" fontId="0" fillId="6" borderId="19" xfId="0" applyFill="1" applyBorder="1" applyAlignment="1">
      <alignment horizontal="center"/>
    </xf>
    <xf numFmtId="0" fontId="0" fillId="6" borderId="14" xfId="0" applyFill="1" applyBorder="1"/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0" fillId="6" borderId="18" xfId="0" applyFill="1" applyBorder="1"/>
    <xf numFmtId="0" fontId="0" fillId="6" borderId="0" xfId="0" applyFill="1" applyBorder="1"/>
    <xf numFmtId="0" fontId="0" fillId="6" borderId="19" xfId="0" applyFill="1" applyBorder="1"/>
    <xf numFmtId="0" fontId="0" fillId="6" borderId="17" xfId="0" applyFill="1" applyBorder="1"/>
    <xf numFmtId="0" fontId="0" fillId="6" borderId="37" xfId="0" applyFill="1" applyBorder="1"/>
    <xf numFmtId="0" fontId="0" fillId="6" borderId="39" xfId="0" applyFill="1" applyBorder="1"/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6" borderId="15" xfId="0" applyFill="1" applyBorder="1" applyAlignment="1">
      <alignment horizontal="center"/>
    </xf>
    <xf numFmtId="6" fontId="0" fillId="6" borderId="15" xfId="0" applyNumberFormat="1" applyFill="1" applyBorder="1" applyAlignment="1">
      <alignment horizontal="center"/>
    </xf>
    <xf numFmtId="0" fontId="2" fillId="6" borderId="15" xfId="0" applyFont="1" applyFill="1" applyBorder="1" applyAlignment="1">
      <alignment horizontal="center" vertical="center" textRotation="90"/>
    </xf>
    <xf numFmtId="0" fontId="0" fillId="6" borderId="16" xfId="0" applyFill="1" applyBorder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0" fontId="2" fillId="6" borderId="37" xfId="0" applyFont="1" applyFill="1" applyBorder="1" applyAlignment="1">
      <alignment horizontal="center"/>
    </xf>
    <xf numFmtId="0" fontId="2" fillId="6" borderId="37" xfId="0" applyFont="1" applyFill="1" applyBorder="1" applyAlignment="1">
      <alignment horizontal="center" vertical="center" textRotation="90"/>
    </xf>
    <xf numFmtId="0" fontId="0" fillId="6" borderId="37" xfId="0" applyFill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8" xfId="0" applyBorder="1" applyAlignment="1">
      <alignment horizontal="center"/>
    </xf>
    <xf numFmtId="8" fontId="0" fillId="0" borderId="23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8" fontId="0" fillId="0" borderId="2" xfId="0" applyNumberFormat="1" applyFont="1" applyFill="1" applyBorder="1" applyAlignment="1">
      <alignment horizontal="center"/>
    </xf>
    <xf numFmtId="8" fontId="0" fillId="0" borderId="28" xfId="0" applyNumberFormat="1" applyFont="1" applyFill="1" applyBorder="1" applyAlignment="1">
      <alignment horizontal="center"/>
    </xf>
    <xf numFmtId="8" fontId="0" fillId="0" borderId="26" xfId="0" applyNumberFormat="1" applyFont="1" applyFill="1" applyBorder="1" applyAlignment="1">
      <alignment horizontal="center"/>
    </xf>
    <xf numFmtId="6" fontId="2" fillId="6" borderId="14" xfId="0" applyNumberFormat="1" applyFont="1" applyFill="1" applyBorder="1" applyAlignment="1">
      <alignment horizontal="center" wrapText="1"/>
    </xf>
    <xf numFmtId="6" fontId="0" fillId="6" borderId="18" xfId="0" applyNumberFormat="1" applyFill="1" applyBorder="1" applyAlignment="1">
      <alignment horizontal="center"/>
    </xf>
    <xf numFmtId="6" fontId="0" fillId="6" borderId="17" xfId="0" applyNumberFormat="1" applyFill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4" xfId="0" applyNumberFormat="1" applyFont="1" applyFill="1" applyBorder="1" applyAlignment="1">
      <alignment horizontal="center"/>
    </xf>
    <xf numFmtId="6" fontId="0" fillId="6" borderId="14" xfId="0" applyNumberForma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0" fillId="0" borderId="48" xfId="0" applyBorder="1" applyAlignment="1">
      <alignment horizontal="center" wrapText="1"/>
    </xf>
    <xf numFmtId="0" fontId="0" fillId="0" borderId="50" xfId="0" applyBorder="1" applyAlignment="1">
      <alignment horizontal="center"/>
    </xf>
    <xf numFmtId="8" fontId="0" fillId="0" borderId="26" xfId="0" applyNumberForma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7" borderId="24" xfId="0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8" fontId="0" fillId="0" borderId="11" xfId="0" applyNumberFormat="1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8" fontId="2" fillId="7" borderId="26" xfId="0" applyNumberFormat="1" applyFont="1" applyFill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8" fontId="0" fillId="0" borderId="44" xfId="0" applyNumberFormat="1" applyBorder="1" applyAlignment="1">
      <alignment horizontal="center"/>
    </xf>
    <xf numFmtId="0" fontId="0" fillId="5" borderId="49" xfId="0" applyFill="1" applyBorder="1" applyAlignment="1">
      <alignment horizontal="center"/>
    </xf>
    <xf numFmtId="8" fontId="0" fillId="0" borderId="46" xfId="0" applyNumberFormat="1" applyBorder="1" applyAlignment="1">
      <alignment horizontal="center"/>
    </xf>
    <xf numFmtId="16" fontId="0" fillId="0" borderId="44" xfId="0" applyNumberFormat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44" fontId="0" fillId="0" borderId="10" xfId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7" borderId="24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2" fillId="7" borderId="38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16" fontId="0" fillId="0" borderId="9" xfId="0" applyNumberFormat="1" applyBorder="1" applyAlignment="1">
      <alignment horizontal="center"/>
    </xf>
    <xf numFmtId="0" fontId="0" fillId="0" borderId="44" xfId="0" applyBorder="1" applyAlignment="1">
      <alignment horizontal="center" wrapText="1"/>
    </xf>
    <xf numFmtId="164" fontId="0" fillId="0" borderId="26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0" fontId="0" fillId="0" borderId="23" xfId="0" applyFill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5" borderId="23" xfId="0" applyNumberFormat="1" applyFill="1" applyBorder="1" applyAlignment="1">
      <alignment horizontal="center"/>
    </xf>
    <xf numFmtId="0" fontId="0" fillId="0" borderId="0" xfId="0" applyAlignment="1">
      <alignment vertical="center" textRotation="90" wrapText="1"/>
    </xf>
    <xf numFmtId="0" fontId="0" fillId="0" borderId="0" xfId="0" applyAlignment="1"/>
    <xf numFmtId="0" fontId="0" fillId="3" borderId="30" xfId="0" applyFill="1" applyBorder="1"/>
    <xf numFmtId="0" fontId="2" fillId="0" borderId="0" xfId="0" applyFont="1" applyFill="1" applyBorder="1" applyAlignment="1"/>
    <xf numFmtId="0" fontId="0" fillId="0" borderId="9" xfId="0" applyFont="1" applyFill="1" applyBorder="1" applyAlignment="1">
      <alignment horizontal="center" wrapText="1"/>
    </xf>
    <xf numFmtId="44" fontId="0" fillId="0" borderId="11" xfId="1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44" fontId="0" fillId="0" borderId="23" xfId="1" applyNumberFormat="1" applyFont="1" applyBorder="1" applyAlignment="1">
      <alignment horizontal="center"/>
    </xf>
    <xf numFmtId="44" fontId="0" fillId="0" borderId="28" xfId="1" applyNumberFormat="1" applyFont="1" applyBorder="1" applyAlignment="1">
      <alignment horizontal="center"/>
    </xf>
    <xf numFmtId="44" fontId="0" fillId="0" borderId="10" xfId="1" applyNumberFormat="1" applyFont="1" applyFill="1" applyBorder="1" applyAlignment="1">
      <alignment horizontal="center"/>
    </xf>
    <xf numFmtId="44" fontId="0" fillId="0" borderId="11" xfId="1" applyNumberFormat="1" applyFont="1" applyFill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6" fontId="0" fillId="8" borderId="25" xfId="0" applyNumberFormat="1" applyFill="1" applyBorder="1" applyAlignment="1">
      <alignment horizontal="center"/>
    </xf>
    <xf numFmtId="6" fontId="0" fillId="8" borderId="26" xfId="0" applyNumberFormat="1" applyFill="1" applyBorder="1" applyAlignment="1">
      <alignment horizontal="center"/>
    </xf>
    <xf numFmtId="164" fontId="0" fillId="8" borderId="25" xfId="0" applyNumberFormat="1" applyFill="1" applyBorder="1" applyAlignment="1">
      <alignment horizontal="center"/>
    </xf>
    <xf numFmtId="164" fontId="0" fillId="8" borderId="2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44" fontId="0" fillId="8" borderId="26" xfId="0" applyNumberFormat="1" applyFill="1" applyBorder="1"/>
    <xf numFmtId="0" fontId="2" fillId="0" borderId="34" xfId="0" applyFont="1" applyFill="1" applyBorder="1" applyAlignment="1">
      <alignment horizontal="center" wrapText="1"/>
    </xf>
    <xf numFmtId="44" fontId="0" fillId="8" borderId="24" xfId="0" applyNumberFormat="1" applyFill="1" applyBorder="1"/>
    <xf numFmtId="44" fontId="0" fillId="0" borderId="53" xfId="1" applyFont="1" applyFill="1" applyBorder="1" applyAlignment="1">
      <alignment horizontal="center"/>
    </xf>
    <xf numFmtId="44" fontId="0" fillId="0" borderId="54" xfId="1" applyFont="1" applyFill="1" applyBorder="1" applyAlignment="1">
      <alignment horizontal="center"/>
    </xf>
    <xf numFmtId="44" fontId="0" fillId="0" borderId="51" xfId="1" applyNumberFormat="1" applyFont="1" applyFill="1" applyBorder="1" applyAlignment="1">
      <alignment horizontal="center"/>
    </xf>
    <xf numFmtId="44" fontId="0" fillId="0" borderId="26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2" borderId="7" xfId="0" applyFill="1" applyBorder="1" applyAlignment="1">
      <alignment horizontal="center" wrapText="1"/>
    </xf>
    <xf numFmtId="44" fontId="0" fillId="2" borderId="1" xfId="1" applyNumberFormat="1" applyFont="1" applyFill="1" applyBorder="1" applyAlignment="1">
      <alignment horizontal="center"/>
    </xf>
    <xf numFmtId="44" fontId="0" fillId="2" borderId="2" xfId="1" applyNumberFormat="1" applyFont="1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44" fontId="0" fillId="2" borderId="23" xfId="1" applyFont="1" applyFill="1" applyBorder="1" applyAlignment="1">
      <alignment horizontal="center"/>
    </xf>
    <xf numFmtId="44" fontId="0" fillId="2" borderId="28" xfId="1" applyFon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6" fontId="0" fillId="4" borderId="12" xfId="0" applyNumberForma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2" borderId="54" xfId="0" applyFont="1" applyFill="1" applyBorder="1" applyAlignment="1">
      <alignment horizontal="center" wrapText="1"/>
    </xf>
    <xf numFmtId="6" fontId="0" fillId="0" borderId="57" xfId="0" applyNumberForma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6" fontId="0" fillId="0" borderId="46" xfId="0" applyNumberForma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" borderId="20" xfId="0" applyFill="1" applyBorder="1"/>
    <xf numFmtId="0" fontId="0" fillId="2" borderId="30" xfId="0" applyFill="1" applyBorder="1"/>
    <xf numFmtId="0" fontId="0" fillId="0" borderId="55" xfId="0" applyBorder="1" applyAlignment="1">
      <alignment horizontal="center"/>
    </xf>
    <xf numFmtId="6" fontId="8" fillId="4" borderId="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10" xfId="1" applyNumberFormat="1" applyFont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0" fontId="3" fillId="3" borderId="35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 wrapText="1"/>
    </xf>
    <xf numFmtId="0" fontId="3" fillId="3" borderId="34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 textRotation="90"/>
    </xf>
    <xf numFmtId="0" fontId="2" fillId="7" borderId="18" xfId="0" applyFont="1" applyFill="1" applyBorder="1" applyAlignment="1">
      <alignment horizontal="center" vertical="center" textRotation="90"/>
    </xf>
    <xf numFmtId="0" fontId="2" fillId="7" borderId="17" xfId="0" applyFont="1" applyFill="1" applyBorder="1" applyAlignment="1">
      <alignment horizontal="center" vertical="center" textRotation="90"/>
    </xf>
    <xf numFmtId="0" fontId="2" fillId="7" borderId="22" xfId="0" applyFont="1" applyFill="1" applyBorder="1" applyAlignment="1">
      <alignment horizontal="center" vertical="center" textRotation="90" wrapText="1"/>
    </xf>
    <xf numFmtId="0" fontId="2" fillId="7" borderId="20" xfId="0" applyFont="1" applyFill="1" applyBorder="1" applyAlignment="1">
      <alignment horizontal="center" vertical="center" textRotation="90" wrapText="1"/>
    </xf>
    <xf numFmtId="0" fontId="3" fillId="7" borderId="20" xfId="0" applyFont="1" applyFill="1" applyBorder="1" applyAlignment="1">
      <alignment horizontal="center" vertical="center" textRotation="90" wrapText="1"/>
    </xf>
    <xf numFmtId="0" fontId="3" fillId="7" borderId="21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2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6" fontId="0" fillId="0" borderId="58" xfId="0" applyNumberFormat="1" applyBorder="1" applyAlignment="1">
      <alignment horizontal="center"/>
    </xf>
    <xf numFmtId="0" fontId="0" fillId="5" borderId="59" xfId="0" applyNumberFormat="1" applyFill="1" applyBorder="1" applyAlignment="1">
      <alignment horizontal="center"/>
    </xf>
    <xf numFmtId="6" fontId="0" fillId="0" borderId="60" xfId="0" applyNumberFormat="1" applyBorder="1" applyAlignment="1">
      <alignment horizontal="center"/>
    </xf>
    <xf numFmtId="6" fontId="0" fillId="2" borderId="40" xfId="0" applyNumberFormat="1" applyFill="1" applyBorder="1" applyAlignment="1">
      <alignment horizontal="center"/>
    </xf>
    <xf numFmtId="6" fontId="0" fillId="0" borderId="40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6" fontId="0" fillId="2" borderId="48" xfId="0" applyNumberFormat="1" applyFill="1" applyBorder="1" applyAlignment="1">
      <alignment horizontal="center"/>
    </xf>
    <xf numFmtId="6" fontId="0" fillId="4" borderId="40" xfId="0" applyNumberFormat="1" applyFill="1" applyBorder="1" applyAlignment="1">
      <alignment horizontal="center"/>
    </xf>
    <xf numFmtId="6" fontId="0" fillId="4" borderId="2" xfId="0" applyNumberFormat="1" applyFill="1" applyBorder="1" applyAlignment="1">
      <alignment horizontal="center"/>
    </xf>
    <xf numFmtId="6" fontId="0" fillId="2" borderId="33" xfId="0" applyNumberFormat="1" applyFill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71"/>
      <color rgb="FFFFFFB7"/>
      <color rgb="FFFDDDFF"/>
      <color rgb="FF94FFFF"/>
      <color rgb="FFFFF2CC"/>
      <color rgb="FF94AF2E"/>
      <color rgb="FF71893F"/>
      <color rgb="FFB2E2E6"/>
      <color rgb="FFFEA7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406648</xdr:colOff>
      <xdr:row>0</xdr:row>
      <xdr:rowOff>176933</xdr:rowOff>
    </xdr:from>
    <xdr:to>
      <xdr:col>2</xdr:col>
      <xdr:colOff>536188</xdr:colOff>
      <xdr:row>3</xdr:row>
      <xdr:rowOff>72699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438AB-2419-44EA-BA33-15F959764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48" y="176933"/>
          <a:ext cx="1467686" cy="443802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581024</xdr:colOff>
      <xdr:row>2</xdr:row>
      <xdr:rowOff>26212</xdr:rowOff>
    </xdr:from>
    <xdr:to>
      <xdr:col>13</xdr:col>
      <xdr:colOff>114098</xdr:colOff>
      <xdr:row>3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92FC32-D341-455A-918A-3FB941BF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074" y="407212"/>
          <a:ext cx="1914324" cy="354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0</xdr:row>
      <xdr:rowOff>175261</xdr:rowOff>
    </xdr:from>
    <xdr:to>
      <xdr:col>2</xdr:col>
      <xdr:colOff>655320</xdr:colOff>
      <xdr:row>3</xdr:row>
      <xdr:rowOff>61502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961EE-69EA-45C9-93AE-BA1B5840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175261"/>
          <a:ext cx="1463040" cy="434881"/>
        </a:xfrm>
        <a:prstGeom prst="rect">
          <a:avLst/>
        </a:prstGeom>
      </xdr:spPr>
    </xdr:pic>
    <xdr:clientData/>
  </xdr:twoCellAnchor>
  <xdr:twoCellAnchor editAs="oneCell">
    <xdr:from>
      <xdr:col>9</xdr:col>
      <xdr:colOff>231141</xdr:colOff>
      <xdr:row>1</xdr:row>
      <xdr:rowOff>132082</xdr:rowOff>
    </xdr:from>
    <xdr:to>
      <xdr:col>10</xdr:col>
      <xdr:colOff>592455</xdr:colOff>
      <xdr:row>3</xdr:row>
      <xdr:rowOff>55400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48BBF0-57DA-4D53-AD00-C7536B6E4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6491" y="313057"/>
          <a:ext cx="1532889" cy="285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144780</xdr:rowOff>
    </xdr:from>
    <xdr:to>
      <xdr:col>2</xdr:col>
      <xdr:colOff>0</xdr:colOff>
      <xdr:row>3</xdr:row>
      <xdr:rowOff>110817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C5571-C981-467F-9C1C-5B51CF91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27660"/>
          <a:ext cx="1097280" cy="331797"/>
        </a:xfrm>
        <a:prstGeom prst="rect">
          <a:avLst/>
        </a:prstGeom>
      </xdr:spPr>
    </xdr:pic>
    <xdr:clientData/>
  </xdr:twoCellAnchor>
  <xdr:twoCellAnchor editAs="oneCell">
    <xdr:from>
      <xdr:col>3</xdr:col>
      <xdr:colOff>502920</xdr:colOff>
      <xdr:row>2</xdr:row>
      <xdr:rowOff>91441</xdr:rowOff>
    </xdr:from>
    <xdr:to>
      <xdr:col>4</xdr:col>
      <xdr:colOff>734741</xdr:colOff>
      <xdr:row>3</xdr:row>
      <xdr:rowOff>134745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DE4C13-8E32-4569-9B71-AA36C771D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940" y="457201"/>
          <a:ext cx="1176701" cy="226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70ED-6FA4-40AF-BD72-C5B2C6D5001B}">
  <sheetPr>
    <tabColor theme="5" tint="0.59999389629810485"/>
  </sheetPr>
  <dimension ref="A4:T53"/>
  <sheetViews>
    <sheetView tabSelected="1" zoomScaleNormal="100" workbookViewId="0">
      <selection activeCell="R17" sqref="R17"/>
    </sheetView>
  </sheetViews>
  <sheetFormatPr defaultRowHeight="15" x14ac:dyDescent="0.25"/>
  <cols>
    <col min="1" max="1" width="10.5703125" customWidth="1"/>
    <col min="3" max="3" width="19.28515625" customWidth="1"/>
    <col min="4" max="4" width="14.28515625" customWidth="1"/>
    <col min="5" max="5" width="12.5703125" customWidth="1"/>
    <col min="6" max="6" width="13.140625" customWidth="1"/>
    <col min="7" max="7" width="14" customWidth="1"/>
    <col min="8" max="8" width="4" customWidth="1"/>
    <col min="9" max="9" width="12.5703125" customWidth="1"/>
    <col min="10" max="12" width="10.7109375" customWidth="1"/>
    <col min="13" max="13" width="14.28515625" customWidth="1"/>
    <col min="14" max="14" width="15.28515625" customWidth="1"/>
  </cols>
  <sheetData>
    <row r="4" spans="1:20" ht="15.75" thickBot="1" x14ac:dyDescent="0.3"/>
    <row r="5" spans="1:20" ht="19.899999999999999" customHeight="1" thickBot="1" x14ac:dyDescent="0.35">
      <c r="A5" s="184" t="s">
        <v>78</v>
      </c>
      <c r="B5" s="185"/>
      <c r="C5" s="185"/>
      <c r="D5" s="186"/>
    </row>
    <row r="6" spans="1:20" ht="15.75" thickBot="1" x14ac:dyDescent="0.3"/>
    <row r="7" spans="1:20" ht="51" customHeight="1" thickBot="1" x14ac:dyDescent="0.35">
      <c r="A7" s="200" t="s">
        <v>24</v>
      </c>
      <c r="B7" s="212" t="s">
        <v>63</v>
      </c>
      <c r="C7" s="212"/>
      <c r="D7" s="212"/>
      <c r="E7" s="212"/>
      <c r="F7" s="212"/>
      <c r="G7" s="212"/>
      <c r="H7" s="22"/>
      <c r="I7" s="195" t="s">
        <v>72</v>
      </c>
      <c r="J7" s="195"/>
      <c r="K7" s="196"/>
      <c r="L7" s="194" t="s">
        <v>60</v>
      </c>
      <c r="M7" s="195"/>
      <c r="N7" s="196"/>
      <c r="O7" s="159"/>
      <c r="P7" s="160"/>
      <c r="Q7" s="160"/>
      <c r="R7" s="160"/>
      <c r="S7" s="160"/>
      <c r="T7" s="160"/>
    </row>
    <row r="8" spans="1:20" ht="57.6" customHeight="1" thickBot="1" x14ac:dyDescent="0.3">
      <c r="A8" s="201"/>
      <c r="B8" s="37"/>
      <c r="C8" s="102" t="s">
        <v>9</v>
      </c>
      <c r="D8" s="103" t="s">
        <v>18</v>
      </c>
      <c r="E8" s="103" t="s">
        <v>19</v>
      </c>
      <c r="F8" s="169" t="s">
        <v>20</v>
      </c>
      <c r="G8" s="171" t="s">
        <v>21</v>
      </c>
      <c r="H8" s="27"/>
      <c r="I8" s="105" t="s">
        <v>48</v>
      </c>
      <c r="J8" s="106" t="s">
        <v>20</v>
      </c>
      <c r="K8" s="104" t="s">
        <v>21</v>
      </c>
      <c r="L8" s="43"/>
      <c r="M8" s="44"/>
      <c r="N8" s="45"/>
      <c r="O8" s="8"/>
      <c r="P8" s="133"/>
      <c r="Q8" s="133"/>
      <c r="R8" s="133"/>
      <c r="S8" s="133"/>
    </row>
    <row r="9" spans="1:20" ht="22.15" customHeight="1" x14ac:dyDescent="0.25">
      <c r="A9" s="201"/>
      <c r="B9" s="191" t="s">
        <v>8</v>
      </c>
      <c r="C9" s="12" t="s">
        <v>10</v>
      </c>
      <c r="D9" s="32">
        <v>3600</v>
      </c>
      <c r="E9" s="33">
        <f t="shared" ref="E9:E14" si="0">D9/12</f>
        <v>300</v>
      </c>
      <c r="F9" s="19"/>
      <c r="G9" s="9">
        <f t="shared" ref="G9:G14" si="1">D9*F9</f>
        <v>0</v>
      </c>
      <c r="H9" s="211" t="s">
        <v>26</v>
      </c>
      <c r="I9" s="233">
        <v>1200</v>
      </c>
      <c r="J9" s="234"/>
      <c r="K9" s="235">
        <f t="shared" ref="K9:K14" si="2">I9*J9</f>
        <v>0</v>
      </c>
      <c r="L9" s="47"/>
      <c r="M9" s="47"/>
      <c r="N9" s="48"/>
    </row>
    <row r="10" spans="1:20" x14ac:dyDescent="0.25">
      <c r="A10" s="201"/>
      <c r="B10" s="192"/>
      <c r="C10" s="149" t="s">
        <v>11</v>
      </c>
      <c r="D10" s="15">
        <v>6000</v>
      </c>
      <c r="E10" s="24">
        <f t="shared" si="0"/>
        <v>500</v>
      </c>
      <c r="F10" s="19"/>
      <c r="G10" s="15">
        <f t="shared" si="1"/>
        <v>0</v>
      </c>
      <c r="H10" s="211"/>
      <c r="I10" s="236">
        <v>1200</v>
      </c>
      <c r="J10" s="28"/>
      <c r="K10" s="18">
        <f t="shared" si="2"/>
        <v>0</v>
      </c>
      <c r="L10" s="47"/>
      <c r="M10" s="47"/>
      <c r="N10" s="48"/>
    </row>
    <row r="11" spans="1:20" x14ac:dyDescent="0.25">
      <c r="A11" s="201"/>
      <c r="B11" s="192"/>
      <c r="C11" s="11" t="s">
        <v>12</v>
      </c>
      <c r="D11" s="9">
        <v>8400</v>
      </c>
      <c r="E11" s="23">
        <f t="shared" si="0"/>
        <v>700</v>
      </c>
      <c r="F11" s="19"/>
      <c r="G11" s="9">
        <f t="shared" si="1"/>
        <v>0</v>
      </c>
      <c r="H11" s="211"/>
      <c r="I11" s="237">
        <v>1200</v>
      </c>
      <c r="J11" s="130"/>
      <c r="K11" s="238">
        <f t="shared" si="2"/>
        <v>0</v>
      </c>
      <c r="L11" s="47"/>
      <c r="M11" s="47"/>
      <c r="N11" s="48"/>
    </row>
    <row r="12" spans="1:20" x14ac:dyDescent="0.25">
      <c r="A12" s="201"/>
      <c r="B12" s="192"/>
      <c r="C12" s="149" t="s">
        <v>13</v>
      </c>
      <c r="D12" s="15">
        <v>15876</v>
      </c>
      <c r="E12" s="24">
        <f t="shared" si="0"/>
        <v>1323</v>
      </c>
      <c r="F12" s="19"/>
      <c r="G12" s="15">
        <f t="shared" si="1"/>
        <v>0</v>
      </c>
      <c r="H12" s="211"/>
      <c r="I12" s="239">
        <v>1200</v>
      </c>
      <c r="J12" s="131"/>
      <c r="K12" s="35">
        <f t="shared" si="2"/>
        <v>0</v>
      </c>
      <c r="L12" s="47"/>
      <c r="M12" s="47"/>
      <c r="N12" s="48"/>
    </row>
    <row r="13" spans="1:20" x14ac:dyDescent="0.25">
      <c r="A13" s="201"/>
      <c r="B13" s="192"/>
      <c r="C13" s="21" t="s">
        <v>79</v>
      </c>
      <c r="D13" s="167">
        <v>24050</v>
      </c>
      <c r="E13" s="168">
        <f t="shared" si="0"/>
        <v>2004.1666666666667</v>
      </c>
      <c r="F13" s="173"/>
      <c r="G13" s="167">
        <f t="shared" si="1"/>
        <v>0</v>
      </c>
      <c r="H13" s="211"/>
      <c r="I13" s="240">
        <v>1200</v>
      </c>
      <c r="J13" s="130"/>
      <c r="K13" s="241">
        <f t="shared" si="2"/>
        <v>0</v>
      </c>
      <c r="L13" s="47"/>
      <c r="M13" s="47"/>
      <c r="N13" s="48"/>
    </row>
    <row r="14" spans="1:20" ht="15.75" thickBot="1" x14ac:dyDescent="0.3">
      <c r="A14" s="201"/>
      <c r="B14" s="193"/>
      <c r="C14" s="149" t="s">
        <v>80</v>
      </c>
      <c r="D14" s="15">
        <v>32620</v>
      </c>
      <c r="E14" s="24">
        <f t="shared" si="0"/>
        <v>2718.3333333333335</v>
      </c>
      <c r="F14" s="19"/>
      <c r="G14" s="15">
        <f t="shared" si="1"/>
        <v>0</v>
      </c>
      <c r="H14" s="211"/>
      <c r="I14" s="242">
        <v>1200</v>
      </c>
      <c r="J14" s="243"/>
      <c r="K14" s="244">
        <f t="shared" si="2"/>
        <v>0</v>
      </c>
      <c r="L14" s="47"/>
      <c r="M14" s="47"/>
      <c r="N14" s="48"/>
    </row>
    <row r="15" spans="1:20" ht="15.75" thickBot="1" x14ac:dyDescent="0.3">
      <c r="A15" s="201"/>
      <c r="B15" s="178"/>
      <c r="C15" s="11"/>
      <c r="D15" s="7"/>
      <c r="E15" s="25"/>
      <c r="F15" s="174" t="s">
        <v>75</v>
      </c>
      <c r="G15" s="175">
        <f>SUM(G9:G14)</f>
        <v>0</v>
      </c>
      <c r="H15" s="201"/>
      <c r="I15" s="2"/>
      <c r="J15" s="174" t="s">
        <v>75</v>
      </c>
      <c r="K15" s="175">
        <f>SUM(K9:K14)</f>
        <v>0</v>
      </c>
      <c r="L15" s="46"/>
      <c r="M15" s="47"/>
      <c r="N15" s="48"/>
    </row>
    <row r="16" spans="1:20" ht="23.45" customHeight="1" x14ac:dyDescent="0.25">
      <c r="A16" s="201"/>
      <c r="B16" s="191" t="s">
        <v>14</v>
      </c>
      <c r="C16" s="150" t="s">
        <v>10</v>
      </c>
      <c r="D16" s="9">
        <v>3600</v>
      </c>
      <c r="E16" s="23">
        <f t="shared" ref="E16:E21" si="3">D16/12</f>
        <v>300</v>
      </c>
      <c r="F16" s="19"/>
      <c r="G16" s="9">
        <f t="shared" ref="G16:G21" si="4">D16*F16</f>
        <v>0</v>
      </c>
      <c r="H16" s="211"/>
      <c r="I16" s="233">
        <v>1200</v>
      </c>
      <c r="J16" s="245"/>
      <c r="K16" s="235">
        <f t="shared" ref="K16:K21" si="5">I16*J16</f>
        <v>0</v>
      </c>
      <c r="L16" s="47"/>
      <c r="M16" s="47"/>
      <c r="N16" s="48"/>
    </row>
    <row r="17" spans="1:14" x14ac:dyDescent="0.25">
      <c r="A17" s="201"/>
      <c r="B17" s="192"/>
      <c r="C17" s="149" t="s">
        <v>15</v>
      </c>
      <c r="D17" s="15">
        <v>6000</v>
      </c>
      <c r="E17" s="24">
        <f t="shared" si="3"/>
        <v>500</v>
      </c>
      <c r="F17" s="19"/>
      <c r="G17" s="15">
        <f t="shared" si="4"/>
        <v>0</v>
      </c>
      <c r="H17" s="211"/>
      <c r="I17" s="236">
        <v>1200</v>
      </c>
      <c r="J17" s="19"/>
      <c r="K17" s="18">
        <f t="shared" si="5"/>
        <v>0</v>
      </c>
      <c r="L17" s="47"/>
      <c r="M17" s="47"/>
      <c r="N17" s="48"/>
    </row>
    <row r="18" spans="1:14" x14ac:dyDescent="0.25">
      <c r="A18" s="201"/>
      <c r="B18" s="192"/>
      <c r="C18" s="150" t="s">
        <v>12</v>
      </c>
      <c r="D18" s="9">
        <v>8400</v>
      </c>
      <c r="E18" s="23">
        <f t="shared" si="3"/>
        <v>700</v>
      </c>
      <c r="F18" s="19"/>
      <c r="G18" s="9">
        <f t="shared" si="4"/>
        <v>0</v>
      </c>
      <c r="H18" s="211"/>
      <c r="I18" s="237">
        <v>1200</v>
      </c>
      <c r="J18" s="19"/>
      <c r="K18" s="238">
        <f t="shared" si="5"/>
        <v>0</v>
      </c>
      <c r="L18" s="47"/>
      <c r="M18" s="47"/>
      <c r="N18" s="48"/>
    </row>
    <row r="19" spans="1:14" x14ac:dyDescent="0.25">
      <c r="A19" s="201"/>
      <c r="B19" s="192"/>
      <c r="C19" s="149" t="s">
        <v>13</v>
      </c>
      <c r="D19" s="15">
        <v>15876</v>
      </c>
      <c r="E19" s="24">
        <f t="shared" si="3"/>
        <v>1323</v>
      </c>
      <c r="F19" s="19"/>
      <c r="G19" s="15">
        <f t="shared" si="4"/>
        <v>0</v>
      </c>
      <c r="H19" s="211"/>
      <c r="I19" s="236">
        <v>1200</v>
      </c>
      <c r="J19" s="19"/>
      <c r="K19" s="18">
        <f t="shared" si="5"/>
        <v>0</v>
      </c>
      <c r="L19" s="47"/>
      <c r="M19" s="47"/>
      <c r="N19" s="48"/>
    </row>
    <row r="20" spans="1:14" x14ac:dyDescent="0.25">
      <c r="A20" s="201"/>
      <c r="B20" s="192"/>
      <c r="C20" s="21" t="s">
        <v>79</v>
      </c>
      <c r="D20" s="167">
        <v>24050</v>
      </c>
      <c r="E20" s="168">
        <f t="shared" si="3"/>
        <v>2004.1666666666667</v>
      </c>
      <c r="F20" s="176"/>
      <c r="G20" s="167">
        <f t="shared" si="4"/>
        <v>0</v>
      </c>
      <c r="H20" s="211"/>
      <c r="I20" s="240">
        <v>1200</v>
      </c>
      <c r="J20" s="19"/>
      <c r="K20" s="241">
        <f t="shared" si="5"/>
        <v>0</v>
      </c>
      <c r="L20" s="47"/>
      <c r="M20" s="47"/>
      <c r="N20" s="48"/>
    </row>
    <row r="21" spans="1:14" ht="15.75" thickBot="1" x14ac:dyDescent="0.3">
      <c r="A21" s="201"/>
      <c r="B21" s="193"/>
      <c r="C21" s="149" t="s">
        <v>80</v>
      </c>
      <c r="D21" s="15">
        <v>32620</v>
      </c>
      <c r="E21" s="24">
        <f t="shared" si="3"/>
        <v>2718.3333333333335</v>
      </c>
      <c r="F21" s="19"/>
      <c r="G21" s="15">
        <f t="shared" si="4"/>
        <v>0</v>
      </c>
      <c r="H21" s="211"/>
      <c r="I21" s="242">
        <v>1200</v>
      </c>
      <c r="J21" s="246"/>
      <c r="K21" s="244">
        <f t="shared" si="5"/>
        <v>0</v>
      </c>
      <c r="L21" s="47"/>
      <c r="M21" s="47"/>
      <c r="N21" s="48"/>
    </row>
    <row r="22" spans="1:14" ht="15.75" thickBot="1" x14ac:dyDescent="0.3">
      <c r="A22" s="201"/>
      <c r="B22" s="179"/>
      <c r="C22" s="13"/>
      <c r="D22" s="10"/>
      <c r="E22" s="29"/>
      <c r="F22" s="174" t="s">
        <v>75</v>
      </c>
      <c r="G22" s="175">
        <f>SUM(G16:G21)</f>
        <v>0</v>
      </c>
      <c r="H22" s="201"/>
      <c r="I22" s="2"/>
      <c r="J22" s="174" t="s">
        <v>75</v>
      </c>
      <c r="K22" s="175">
        <f>SUM(K16:K21)</f>
        <v>0</v>
      </c>
      <c r="L22" s="46"/>
      <c r="M22" s="47"/>
      <c r="N22" s="48"/>
    </row>
    <row r="23" spans="1:14" ht="22.15" customHeight="1" x14ac:dyDescent="0.25">
      <c r="A23" s="201"/>
      <c r="B23" s="191" t="s">
        <v>16</v>
      </c>
      <c r="C23" s="150" t="s">
        <v>10</v>
      </c>
      <c r="D23" s="9">
        <v>5400</v>
      </c>
      <c r="E23" s="9">
        <f t="shared" ref="E23:E28" si="6">D23/12</f>
        <v>450</v>
      </c>
      <c r="F23" s="19"/>
      <c r="G23" s="9">
        <f t="shared" ref="G23:G28" si="7">D23*F23</f>
        <v>0</v>
      </c>
      <c r="H23" s="211"/>
      <c r="I23" s="233">
        <v>1200</v>
      </c>
      <c r="J23" s="245"/>
      <c r="K23" s="235">
        <f t="shared" ref="K23:K28" si="8">I23*J23</f>
        <v>0</v>
      </c>
      <c r="L23" s="47"/>
      <c r="M23" s="47"/>
      <c r="N23" s="48"/>
    </row>
    <row r="24" spans="1:14" x14ac:dyDescent="0.25">
      <c r="A24" s="201"/>
      <c r="B24" s="192"/>
      <c r="C24" s="149" t="s">
        <v>17</v>
      </c>
      <c r="D24" s="15">
        <v>9000</v>
      </c>
      <c r="E24" s="15">
        <f t="shared" si="6"/>
        <v>750</v>
      </c>
      <c r="F24" s="19"/>
      <c r="G24" s="15">
        <f t="shared" si="7"/>
        <v>0</v>
      </c>
      <c r="H24" s="211"/>
      <c r="I24" s="236">
        <v>1200</v>
      </c>
      <c r="J24" s="19"/>
      <c r="K24" s="18">
        <f t="shared" si="8"/>
        <v>0</v>
      </c>
      <c r="L24" s="47"/>
      <c r="M24" s="47"/>
      <c r="N24" s="48"/>
    </row>
    <row r="25" spans="1:14" x14ac:dyDescent="0.25">
      <c r="A25" s="201"/>
      <c r="B25" s="192"/>
      <c r="C25" s="150" t="s">
        <v>12</v>
      </c>
      <c r="D25" s="9">
        <v>12500</v>
      </c>
      <c r="E25" s="9">
        <f t="shared" si="6"/>
        <v>1041.6666666666667</v>
      </c>
      <c r="F25" s="19"/>
      <c r="G25" s="9">
        <f t="shared" si="7"/>
        <v>0</v>
      </c>
      <c r="H25" s="211"/>
      <c r="I25" s="237">
        <v>1200</v>
      </c>
      <c r="J25" s="19"/>
      <c r="K25" s="238">
        <f t="shared" si="8"/>
        <v>0</v>
      </c>
      <c r="L25" s="47"/>
      <c r="M25" s="47"/>
      <c r="N25" s="48"/>
    </row>
    <row r="26" spans="1:14" x14ac:dyDescent="0.25">
      <c r="A26" s="201"/>
      <c r="B26" s="192"/>
      <c r="C26" s="149" t="s">
        <v>13</v>
      </c>
      <c r="D26" s="15">
        <v>21432</v>
      </c>
      <c r="E26" s="15">
        <f t="shared" si="6"/>
        <v>1786</v>
      </c>
      <c r="F26" s="19"/>
      <c r="G26" s="15">
        <f t="shared" si="7"/>
        <v>0</v>
      </c>
      <c r="H26" s="211"/>
      <c r="I26" s="236">
        <v>1200</v>
      </c>
      <c r="J26" s="19"/>
      <c r="K26" s="18">
        <f t="shared" si="8"/>
        <v>0</v>
      </c>
      <c r="L26" s="47"/>
      <c r="M26" s="47"/>
      <c r="N26" s="48"/>
    </row>
    <row r="27" spans="1:14" x14ac:dyDescent="0.25">
      <c r="A27" s="201"/>
      <c r="B27" s="192"/>
      <c r="C27" s="21" t="s">
        <v>79</v>
      </c>
      <c r="D27" s="167">
        <v>37914</v>
      </c>
      <c r="E27" s="167">
        <f t="shared" si="6"/>
        <v>3159.5</v>
      </c>
      <c r="F27" s="176"/>
      <c r="G27" s="181">
        <f t="shared" si="7"/>
        <v>0</v>
      </c>
      <c r="H27" s="211"/>
      <c r="I27" s="240">
        <v>1200</v>
      </c>
      <c r="J27" s="19"/>
      <c r="K27" s="241">
        <f t="shared" si="8"/>
        <v>0</v>
      </c>
      <c r="L27" s="47"/>
      <c r="M27" s="47"/>
      <c r="N27" s="48"/>
    </row>
    <row r="28" spans="1:14" ht="15.75" thickBot="1" x14ac:dyDescent="0.3">
      <c r="A28" s="201"/>
      <c r="B28" s="193"/>
      <c r="C28" s="149" t="s">
        <v>80</v>
      </c>
      <c r="D28" s="15">
        <v>50882</v>
      </c>
      <c r="E28" s="15">
        <f t="shared" si="6"/>
        <v>4240.166666666667</v>
      </c>
      <c r="F28" s="19"/>
      <c r="G28" s="15">
        <f t="shared" si="7"/>
        <v>0</v>
      </c>
      <c r="H28" s="211"/>
      <c r="I28" s="242">
        <v>1200</v>
      </c>
      <c r="J28" s="246"/>
      <c r="K28" s="244">
        <f t="shared" si="8"/>
        <v>0</v>
      </c>
      <c r="L28" s="47"/>
      <c r="M28" s="47"/>
      <c r="N28" s="48"/>
    </row>
    <row r="29" spans="1:14" ht="16.899999999999999" customHeight="1" thickBot="1" x14ac:dyDescent="0.3">
      <c r="A29" s="201"/>
      <c r="B29" s="179"/>
      <c r="C29" s="180"/>
      <c r="D29" s="177"/>
      <c r="E29" s="82"/>
      <c r="F29" s="170" t="s">
        <v>75</v>
      </c>
      <c r="G29" s="172">
        <f>SUM(G23:G28)</f>
        <v>0</v>
      </c>
      <c r="H29" s="201"/>
      <c r="I29" s="182"/>
      <c r="J29" s="170" t="s">
        <v>75</v>
      </c>
      <c r="K29" s="172">
        <f>SUM(K23:K28)</f>
        <v>0</v>
      </c>
      <c r="L29" s="46"/>
      <c r="M29" s="47"/>
      <c r="N29" s="48"/>
    </row>
    <row r="30" spans="1:14" ht="39.6" customHeight="1" thickBot="1" x14ac:dyDescent="0.3">
      <c r="A30" s="189" t="s">
        <v>60</v>
      </c>
      <c r="B30" s="191" t="s">
        <v>25</v>
      </c>
      <c r="C30" s="55"/>
      <c r="D30" s="55"/>
      <c r="E30" s="55"/>
      <c r="F30" s="44"/>
      <c r="G30" s="56"/>
      <c r="H30" s="57"/>
      <c r="I30" s="55"/>
      <c r="J30" s="44"/>
      <c r="K30" s="58"/>
      <c r="L30" s="105" t="s">
        <v>23</v>
      </c>
      <c r="M30" s="106" t="s">
        <v>74</v>
      </c>
      <c r="N30" s="104" t="s">
        <v>22</v>
      </c>
    </row>
    <row r="31" spans="1:14" ht="15.75" thickBot="1" x14ac:dyDescent="0.3">
      <c r="A31" s="187"/>
      <c r="B31" s="192"/>
      <c r="C31" s="38"/>
      <c r="D31" s="38"/>
      <c r="E31" s="38"/>
      <c r="F31" s="39"/>
      <c r="G31" s="40"/>
      <c r="H31" s="41"/>
      <c r="I31" s="38"/>
      <c r="J31" s="39"/>
      <c r="K31" s="42"/>
      <c r="L31" s="107">
        <v>27</v>
      </c>
      <c r="M31" s="108"/>
      <c r="N31" s="109">
        <f>L31*M31</f>
        <v>0</v>
      </c>
    </row>
    <row r="32" spans="1:14" ht="15.75" thickBot="1" x14ac:dyDescent="0.3">
      <c r="A32" s="190"/>
      <c r="B32" s="192"/>
      <c r="C32" s="38"/>
      <c r="D32" s="38"/>
      <c r="E32" s="38"/>
      <c r="F32" s="39"/>
      <c r="G32" s="40"/>
      <c r="H32" s="41"/>
      <c r="I32" s="38"/>
      <c r="J32" s="39"/>
      <c r="K32" s="42"/>
      <c r="L32" s="87"/>
      <c r="M32" s="85" t="s">
        <v>75</v>
      </c>
      <c r="N32" s="88">
        <f>SUM(N31)</f>
        <v>0</v>
      </c>
    </row>
    <row r="33" spans="1:14" ht="18" customHeight="1" thickBot="1" x14ac:dyDescent="0.35">
      <c r="A33" s="197" t="s">
        <v>38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9"/>
    </row>
    <row r="34" spans="1:14" ht="45" customHeight="1" thickBot="1" x14ac:dyDescent="0.3">
      <c r="A34" s="187" t="s">
        <v>61</v>
      </c>
      <c r="B34" s="188" t="s">
        <v>31</v>
      </c>
      <c r="C34" s="96" t="s">
        <v>32</v>
      </c>
      <c r="D34" s="100" t="s">
        <v>33</v>
      </c>
      <c r="E34" s="97" t="s">
        <v>20</v>
      </c>
      <c r="F34" s="101" t="s">
        <v>37</v>
      </c>
      <c r="G34" s="72"/>
      <c r="H34" s="57"/>
      <c r="I34" s="55"/>
      <c r="J34" s="44"/>
      <c r="K34" s="55"/>
      <c r="L34" s="59"/>
      <c r="M34" s="59"/>
      <c r="N34" s="60"/>
    </row>
    <row r="35" spans="1:14" x14ac:dyDescent="0.25">
      <c r="A35" s="187"/>
      <c r="B35" s="188"/>
      <c r="C35" s="99" t="s">
        <v>34</v>
      </c>
      <c r="D35" s="93">
        <v>45</v>
      </c>
      <c r="E35" s="20"/>
      <c r="F35" s="95">
        <f>D35*12*E35</f>
        <v>0</v>
      </c>
      <c r="G35" s="73"/>
      <c r="H35" s="41"/>
      <c r="I35" s="38"/>
      <c r="J35" s="39"/>
      <c r="K35" s="38"/>
      <c r="L35" s="47"/>
      <c r="M35" s="47"/>
      <c r="N35" s="48"/>
    </row>
    <row r="36" spans="1:14" x14ac:dyDescent="0.25">
      <c r="A36" s="187"/>
      <c r="B36" s="188"/>
      <c r="C36" s="64" t="s">
        <v>35</v>
      </c>
      <c r="D36" s="30">
        <v>135</v>
      </c>
      <c r="E36" s="19"/>
      <c r="F36" s="69">
        <f>D36*12*E36</f>
        <v>0</v>
      </c>
      <c r="G36" s="73"/>
      <c r="H36" s="41"/>
      <c r="I36" s="38"/>
      <c r="J36" s="39"/>
      <c r="K36" s="38"/>
      <c r="L36" s="47"/>
      <c r="M36" s="47"/>
      <c r="N36" s="48"/>
    </row>
    <row r="37" spans="1:14" ht="15.75" thickBot="1" x14ac:dyDescent="0.3">
      <c r="A37" s="187"/>
      <c r="B37" s="188"/>
      <c r="C37" s="66" t="s">
        <v>36</v>
      </c>
      <c r="D37" s="67">
        <v>270</v>
      </c>
      <c r="E37" s="34"/>
      <c r="F37" s="70">
        <f>D37*12*E37</f>
        <v>0</v>
      </c>
      <c r="G37" s="73"/>
      <c r="H37" s="41"/>
      <c r="I37" s="38"/>
      <c r="J37" s="39"/>
      <c r="K37" s="38"/>
      <c r="L37" s="47"/>
      <c r="M37" s="47"/>
      <c r="N37" s="48"/>
    </row>
    <row r="38" spans="1:14" ht="21.6" customHeight="1" thickBot="1" x14ac:dyDescent="0.3">
      <c r="A38" s="187"/>
      <c r="B38" s="188"/>
      <c r="C38" s="53"/>
      <c r="D38" s="54"/>
      <c r="E38" s="89" t="s">
        <v>73</v>
      </c>
      <c r="F38" s="71">
        <f>SUM(F35:F37)</f>
        <v>0</v>
      </c>
      <c r="G38" s="74"/>
      <c r="H38" s="62"/>
      <c r="I38" s="63"/>
      <c r="J38" s="61"/>
      <c r="K38" s="63"/>
      <c r="L38" s="50"/>
      <c r="M38" s="50"/>
      <c r="N38" s="51"/>
    </row>
    <row r="39" spans="1:14" ht="52.9" customHeight="1" thickBot="1" x14ac:dyDescent="0.3">
      <c r="A39" s="189" t="s">
        <v>62</v>
      </c>
      <c r="B39" s="207" t="s">
        <v>39</v>
      </c>
      <c r="C39" s="96" t="s">
        <v>40</v>
      </c>
      <c r="D39" s="91" t="s">
        <v>41</v>
      </c>
      <c r="E39" s="97" t="s">
        <v>20</v>
      </c>
      <c r="F39" s="98" t="s">
        <v>42</v>
      </c>
      <c r="G39" s="77"/>
      <c r="H39" s="57"/>
      <c r="I39" s="55"/>
      <c r="J39" s="44"/>
      <c r="K39" s="55"/>
      <c r="L39" s="59"/>
      <c r="M39" s="59"/>
      <c r="N39" s="60"/>
    </row>
    <row r="40" spans="1:14" x14ac:dyDescent="0.25">
      <c r="A40" s="187"/>
      <c r="B40" s="188"/>
      <c r="C40" s="68" t="s">
        <v>43</v>
      </c>
      <c r="D40" s="93">
        <v>90</v>
      </c>
      <c r="E40" s="94"/>
      <c r="F40" s="95">
        <f>D40*12*E40</f>
        <v>0</v>
      </c>
      <c r="G40" s="73"/>
      <c r="H40" s="41"/>
      <c r="I40" s="38"/>
      <c r="J40" s="39"/>
      <c r="K40" s="38"/>
      <c r="L40" s="47"/>
      <c r="M40" s="47"/>
      <c r="N40" s="48"/>
    </row>
    <row r="41" spans="1:14" x14ac:dyDescent="0.25">
      <c r="A41" s="187"/>
      <c r="B41" s="188"/>
      <c r="C41" s="64" t="s">
        <v>44</v>
      </c>
      <c r="D41" s="30">
        <v>76.5</v>
      </c>
      <c r="E41" s="79"/>
      <c r="F41" s="69">
        <f>D41*12*E41</f>
        <v>0</v>
      </c>
      <c r="G41" s="73"/>
      <c r="H41" s="41"/>
      <c r="I41" s="38"/>
      <c r="J41" s="39"/>
      <c r="K41" s="38"/>
      <c r="L41" s="47"/>
      <c r="M41" s="47"/>
      <c r="N41" s="48"/>
    </row>
    <row r="42" spans="1:14" ht="15.75" thickBot="1" x14ac:dyDescent="0.3">
      <c r="A42" s="187"/>
      <c r="B42" s="188"/>
      <c r="C42" s="52" t="s">
        <v>45</v>
      </c>
      <c r="D42" s="75">
        <v>63</v>
      </c>
      <c r="E42" s="80"/>
      <c r="F42" s="76">
        <f>D42*12*E42</f>
        <v>0</v>
      </c>
      <c r="G42" s="73"/>
      <c r="H42" s="41"/>
      <c r="I42" s="38"/>
      <c r="J42" s="39"/>
      <c r="K42" s="38"/>
      <c r="L42" s="47"/>
      <c r="M42" s="47"/>
      <c r="N42" s="48"/>
    </row>
    <row r="43" spans="1:14" ht="15.75" thickBot="1" x14ac:dyDescent="0.3">
      <c r="A43" s="187"/>
      <c r="B43" s="192"/>
      <c r="C43" s="81"/>
      <c r="D43" s="82"/>
      <c r="E43" s="89" t="s">
        <v>73</v>
      </c>
      <c r="F43" s="71">
        <f>SUM(F40:F42)</f>
        <v>0</v>
      </c>
      <c r="G43" s="73"/>
      <c r="H43" s="41"/>
      <c r="I43" s="38"/>
      <c r="J43" s="39"/>
      <c r="K43" s="38"/>
      <c r="L43" s="47"/>
      <c r="M43" s="47"/>
      <c r="N43" s="48"/>
    </row>
    <row r="44" spans="1:14" ht="21.6" customHeight="1" thickBot="1" x14ac:dyDescent="0.3">
      <c r="A44" s="208" t="s">
        <v>27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10"/>
    </row>
    <row r="45" spans="1:14" ht="43.9" customHeight="1" thickBot="1" x14ac:dyDescent="0.3">
      <c r="A45" s="200" t="s">
        <v>27</v>
      </c>
      <c r="B45" s="203" t="s">
        <v>28</v>
      </c>
      <c r="C45" s="90"/>
      <c r="D45" s="91" t="s">
        <v>29</v>
      </c>
      <c r="E45" s="92" t="s">
        <v>18</v>
      </c>
      <c r="F45" s="43"/>
      <c r="G45" s="59"/>
      <c r="H45" s="59"/>
      <c r="I45" s="59"/>
      <c r="J45" s="59"/>
      <c r="K45" s="59"/>
      <c r="L45" s="59"/>
      <c r="M45" s="59"/>
      <c r="N45" s="60"/>
    </row>
    <row r="46" spans="1:14" ht="24" customHeight="1" x14ac:dyDescent="0.25">
      <c r="A46" s="201"/>
      <c r="B46" s="204"/>
      <c r="C46" s="12" t="s">
        <v>47</v>
      </c>
      <c r="D46" s="14">
        <f>(G29+G22+G15+K15+K22+K29)/12</f>
        <v>0</v>
      </c>
      <c r="E46" s="17">
        <f>G29+G22+G15+K15+K22+K29</f>
        <v>0</v>
      </c>
      <c r="F46" s="46"/>
      <c r="G46" s="47"/>
      <c r="H46" s="47"/>
      <c r="I46" s="47"/>
      <c r="J46" s="47"/>
      <c r="K46" s="47"/>
      <c r="L46" s="47"/>
      <c r="M46" s="47"/>
      <c r="N46" s="48"/>
    </row>
    <row r="47" spans="1:14" x14ac:dyDescent="0.25">
      <c r="A47" s="201"/>
      <c r="B47" s="204"/>
      <c r="C47" s="21" t="s">
        <v>30</v>
      </c>
      <c r="D47" s="15">
        <f>N32/12</f>
        <v>0</v>
      </c>
      <c r="E47" s="18">
        <f>N32</f>
        <v>0</v>
      </c>
      <c r="F47" s="46"/>
      <c r="G47" s="47"/>
      <c r="H47" s="47"/>
      <c r="I47" s="47"/>
      <c r="J47" s="47"/>
      <c r="K47" s="47"/>
      <c r="L47" s="47"/>
      <c r="M47" s="47"/>
      <c r="N47" s="48"/>
    </row>
    <row r="48" spans="1:14" ht="15.75" thickBot="1" x14ac:dyDescent="0.3">
      <c r="A48" s="201"/>
      <c r="B48" s="205"/>
      <c r="C48" s="78" t="s">
        <v>46</v>
      </c>
      <c r="D48" s="36">
        <f>(F38+F43)/12</f>
        <v>0</v>
      </c>
      <c r="E48" s="35">
        <f>F38+F43</f>
        <v>0</v>
      </c>
      <c r="F48" s="46"/>
      <c r="G48" s="47"/>
      <c r="H48" s="47"/>
      <c r="I48" s="47"/>
      <c r="J48" s="47"/>
      <c r="K48" s="47"/>
      <c r="L48" s="47"/>
      <c r="M48" s="47"/>
      <c r="N48" s="48"/>
    </row>
    <row r="49" spans="1:14" ht="38.450000000000003" customHeight="1" thickBot="1" x14ac:dyDescent="0.3">
      <c r="A49" s="202"/>
      <c r="B49" s="206"/>
      <c r="C49" s="84" t="s">
        <v>70</v>
      </c>
      <c r="D49" s="145">
        <f>SUM(D46:D48)</f>
        <v>0</v>
      </c>
      <c r="E49" s="146">
        <f>SUM(E46:E48)</f>
        <v>0</v>
      </c>
      <c r="F49" s="49"/>
      <c r="G49" s="50"/>
      <c r="H49" s="50"/>
      <c r="I49" s="50"/>
      <c r="J49" s="50"/>
      <c r="K49" s="50"/>
      <c r="L49" s="50"/>
      <c r="M49" s="50"/>
      <c r="N49" s="51"/>
    </row>
    <row r="51" spans="1:14" ht="14.45" customHeight="1" x14ac:dyDescent="0.25"/>
    <row r="53" spans="1:14" ht="36.6" customHeight="1" x14ac:dyDescent="0.25"/>
  </sheetData>
  <mergeCells count="19">
    <mergeCell ref="L7:N7"/>
    <mergeCell ref="A33:N33"/>
    <mergeCell ref="A45:A49"/>
    <mergeCell ref="A7:A29"/>
    <mergeCell ref="B45:B49"/>
    <mergeCell ref="B39:B43"/>
    <mergeCell ref="A39:A43"/>
    <mergeCell ref="A44:N44"/>
    <mergeCell ref="H9:H29"/>
    <mergeCell ref="B7:G7"/>
    <mergeCell ref="I7:K7"/>
    <mergeCell ref="A5:D5"/>
    <mergeCell ref="A34:A38"/>
    <mergeCell ref="B34:B38"/>
    <mergeCell ref="A30:A32"/>
    <mergeCell ref="B30:B32"/>
    <mergeCell ref="B9:B14"/>
    <mergeCell ref="B16:B21"/>
    <mergeCell ref="B23:B2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5833-2888-46C4-93BE-4CA539D1BD31}">
  <sheetPr>
    <tabColor theme="4" tint="0.59999389629810485"/>
    <pageSetUpPr fitToPage="1"/>
  </sheetPr>
  <dimension ref="A4:L18"/>
  <sheetViews>
    <sheetView zoomScale="94" zoomScaleNormal="94" workbookViewId="0">
      <selection activeCell="C23" sqref="C23"/>
    </sheetView>
  </sheetViews>
  <sheetFormatPr defaultRowHeight="15" x14ac:dyDescent="0.25"/>
  <cols>
    <col min="2" max="2" width="8.85546875" customWidth="1"/>
    <col min="3" max="3" width="19.28515625" customWidth="1"/>
    <col min="4" max="4" width="12.28515625" style="3" customWidth="1"/>
    <col min="5" max="5" width="15.28515625" customWidth="1"/>
    <col min="6" max="6" width="14.28515625" customWidth="1"/>
    <col min="7" max="7" width="13.7109375" style="3" customWidth="1"/>
    <col min="8" max="8" width="14.140625" customWidth="1"/>
    <col min="9" max="9" width="17.42578125" customWidth="1"/>
    <col min="10" max="10" width="17.140625" customWidth="1"/>
    <col min="11" max="11" width="11.85546875" style="3" customWidth="1"/>
    <col min="12" max="12" width="11.85546875" customWidth="1"/>
  </cols>
  <sheetData>
    <row r="4" spans="1:12" ht="15.75" thickBot="1" x14ac:dyDescent="0.3"/>
    <row r="5" spans="1:12" ht="19.5" thickBot="1" x14ac:dyDescent="0.35">
      <c r="A5" s="184" t="s">
        <v>78</v>
      </c>
      <c r="B5" s="185"/>
      <c r="C5" s="185"/>
      <c r="D5" s="186"/>
    </row>
    <row r="6" spans="1:12" ht="15.75" thickBot="1" x14ac:dyDescent="0.3">
      <c r="C6" s="6"/>
      <c r="D6" s="4"/>
      <c r="E6" s="1"/>
      <c r="F6" s="1"/>
      <c r="G6" s="4"/>
      <c r="H6" s="1"/>
      <c r="I6" s="1"/>
      <c r="J6" s="1"/>
      <c r="K6" s="4"/>
      <c r="L6" s="1"/>
    </row>
    <row r="7" spans="1:12" ht="34.9" customHeight="1" thickBot="1" x14ac:dyDescent="0.35">
      <c r="A7" s="189" t="s">
        <v>65</v>
      </c>
      <c r="B7" s="197" t="s">
        <v>51</v>
      </c>
      <c r="C7" s="198"/>
      <c r="D7" s="198"/>
      <c r="E7" s="198"/>
      <c r="F7" s="198"/>
      <c r="G7" s="198"/>
      <c r="H7" s="198"/>
      <c r="I7" s="198"/>
      <c r="J7" s="198"/>
      <c r="K7" s="197" t="s">
        <v>64</v>
      </c>
      <c r="L7" s="199"/>
    </row>
    <row r="8" spans="1:12" s="5" customFormat="1" ht="45.6" customHeight="1" thickBot="1" x14ac:dyDescent="0.3">
      <c r="A8" s="187"/>
      <c r="B8" s="216" t="s">
        <v>50</v>
      </c>
      <c r="C8" s="117" t="s">
        <v>6</v>
      </c>
      <c r="D8" s="106" t="s">
        <v>0</v>
      </c>
      <c r="E8" s="118" t="s">
        <v>5</v>
      </c>
      <c r="F8" s="118" t="s">
        <v>4</v>
      </c>
      <c r="G8" s="106" t="s">
        <v>7</v>
      </c>
      <c r="H8" s="118" t="s">
        <v>1</v>
      </c>
      <c r="I8" s="118" t="s">
        <v>3</v>
      </c>
      <c r="J8" s="119" t="s">
        <v>2</v>
      </c>
      <c r="K8" s="120" t="s">
        <v>76</v>
      </c>
      <c r="L8" s="101" t="s">
        <v>77</v>
      </c>
    </row>
    <row r="9" spans="1:12" ht="22.5" customHeight="1" thickBot="1" x14ac:dyDescent="0.3">
      <c r="A9" s="187"/>
      <c r="B9" s="218"/>
      <c r="C9" s="110" t="s">
        <v>81</v>
      </c>
      <c r="D9" s="111"/>
      <c r="E9" s="183">
        <v>65</v>
      </c>
      <c r="F9" s="113">
        <f>D9*E9*12</f>
        <v>0</v>
      </c>
      <c r="G9" s="20"/>
      <c r="H9" s="112">
        <v>23</v>
      </c>
      <c r="I9" s="113">
        <f>G9*H9</f>
        <v>0</v>
      </c>
      <c r="J9" s="114">
        <f>F9+I9</f>
        <v>0</v>
      </c>
      <c r="K9" s="115"/>
      <c r="L9" s="116">
        <f>K9-(I9+F9)</f>
        <v>0</v>
      </c>
    </row>
    <row r="10" spans="1:12" ht="23.25" customHeight="1" thickBot="1" x14ac:dyDescent="0.3">
      <c r="A10" s="187"/>
      <c r="B10" s="219"/>
      <c r="C10" s="52"/>
      <c r="D10" s="65"/>
      <c r="E10" s="16"/>
      <c r="F10" s="16"/>
      <c r="G10" s="65"/>
      <c r="H10" s="26"/>
      <c r="I10" s="84" t="s">
        <v>75</v>
      </c>
      <c r="J10" s="123">
        <f>SUM(J9:J9)</f>
        <v>0</v>
      </c>
      <c r="K10" s="83" t="s">
        <v>75</v>
      </c>
      <c r="L10" s="124">
        <f>SUM(L9:L9)</f>
        <v>0</v>
      </c>
    </row>
    <row r="11" spans="1:12" ht="47.25" customHeight="1" thickBot="1" x14ac:dyDescent="0.3">
      <c r="A11" s="187"/>
      <c r="B11" s="216" t="s">
        <v>49</v>
      </c>
      <c r="C11" s="117" t="s">
        <v>6</v>
      </c>
      <c r="D11" s="106" t="s">
        <v>0</v>
      </c>
      <c r="E11" s="118" t="s">
        <v>5</v>
      </c>
      <c r="F11" s="118" t="s">
        <v>4</v>
      </c>
      <c r="G11" s="106" t="s">
        <v>7</v>
      </c>
      <c r="H11" s="118" t="s">
        <v>1</v>
      </c>
      <c r="I11" s="118" t="s">
        <v>3</v>
      </c>
      <c r="J11" s="119" t="s">
        <v>2</v>
      </c>
      <c r="K11" s="120" t="s">
        <v>76</v>
      </c>
      <c r="L11" s="101" t="s">
        <v>77</v>
      </c>
    </row>
    <row r="12" spans="1:12" ht="15.75" thickBot="1" x14ac:dyDescent="0.3">
      <c r="A12" s="187"/>
      <c r="B12" s="217"/>
      <c r="C12" s="121" t="s">
        <v>81</v>
      </c>
      <c r="D12" s="111"/>
      <c r="E12" s="183">
        <v>40</v>
      </c>
      <c r="F12" s="113">
        <f>D12*E12*12</f>
        <v>0</v>
      </c>
      <c r="G12" s="20"/>
      <c r="H12" s="112">
        <v>13</v>
      </c>
      <c r="I12" s="113">
        <f>G12*H12</f>
        <v>0</v>
      </c>
      <c r="J12" s="114">
        <f>F12+I12</f>
        <v>0</v>
      </c>
      <c r="K12" s="115"/>
      <c r="L12" s="116">
        <f>K12-(I12+F12)</f>
        <v>0</v>
      </c>
    </row>
    <row r="13" spans="1:12" ht="19.5" customHeight="1" thickBot="1" x14ac:dyDescent="0.3">
      <c r="A13" s="187"/>
      <c r="B13" s="217"/>
      <c r="C13" s="13"/>
      <c r="D13" s="125"/>
      <c r="E13" s="10"/>
      <c r="F13" s="10"/>
      <c r="G13" s="125"/>
      <c r="H13" s="29"/>
      <c r="I13" s="85" t="s">
        <v>75</v>
      </c>
      <c r="J13" s="126">
        <f>SUM(J12:J12)</f>
        <v>0</v>
      </c>
      <c r="K13" s="83" t="s">
        <v>75</v>
      </c>
      <c r="L13" s="124">
        <f>SUM(L12:L12)</f>
        <v>0</v>
      </c>
    </row>
    <row r="14" spans="1:12" ht="18" customHeight="1" thickBot="1" x14ac:dyDescent="0.35">
      <c r="A14" s="197" t="s">
        <v>66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9"/>
    </row>
    <row r="15" spans="1:12" ht="24" customHeight="1" thickBot="1" x14ac:dyDescent="0.3">
      <c r="A15" s="189" t="s">
        <v>66</v>
      </c>
      <c r="B15" s="213" t="s">
        <v>28</v>
      </c>
      <c r="C15" s="90"/>
      <c r="D15" s="91" t="s">
        <v>29</v>
      </c>
      <c r="E15" s="92" t="s">
        <v>52</v>
      </c>
      <c r="F15" s="59"/>
      <c r="G15" s="59"/>
      <c r="H15" s="59"/>
      <c r="I15" s="59"/>
      <c r="J15" s="59"/>
      <c r="K15" s="59"/>
      <c r="L15" s="60"/>
    </row>
    <row r="16" spans="1:12" ht="30" x14ac:dyDescent="0.25">
      <c r="A16" s="187"/>
      <c r="B16" s="214"/>
      <c r="C16" s="122" t="s">
        <v>50</v>
      </c>
      <c r="D16" s="127">
        <f>J10/12</f>
        <v>0</v>
      </c>
      <c r="E16" s="116">
        <f>J10</f>
        <v>0</v>
      </c>
      <c r="F16" s="47"/>
      <c r="G16" s="47"/>
      <c r="H16" s="47"/>
      <c r="I16" s="47"/>
      <c r="J16" s="47"/>
      <c r="K16" s="47"/>
      <c r="L16" s="48"/>
    </row>
    <row r="17" spans="1:12" ht="30.75" thickBot="1" x14ac:dyDescent="0.3">
      <c r="A17" s="187"/>
      <c r="B17" s="214"/>
      <c r="C17" s="86" t="s">
        <v>49</v>
      </c>
      <c r="D17" s="128">
        <f>J13/12</f>
        <v>0</v>
      </c>
      <c r="E17" s="129">
        <f>J13</f>
        <v>0</v>
      </c>
      <c r="F17" s="47"/>
      <c r="G17" s="47"/>
      <c r="H17" s="47"/>
      <c r="I17" s="47"/>
      <c r="J17" s="47"/>
      <c r="K17" s="47"/>
      <c r="L17" s="48"/>
    </row>
    <row r="18" spans="1:12" ht="33" customHeight="1" thickBot="1" x14ac:dyDescent="0.3">
      <c r="A18" s="190"/>
      <c r="B18" s="215"/>
      <c r="C18" s="84" t="s">
        <v>71</v>
      </c>
      <c r="D18" s="147">
        <f>SUM(D16:D17)</f>
        <v>0</v>
      </c>
      <c r="E18" s="148">
        <f>SUM(E16:E17)</f>
        <v>0</v>
      </c>
      <c r="F18" s="50"/>
      <c r="G18" s="50"/>
      <c r="H18" s="50"/>
      <c r="I18" s="50"/>
      <c r="J18" s="50"/>
      <c r="K18" s="50"/>
      <c r="L18" s="51"/>
    </row>
  </sheetData>
  <mergeCells count="9">
    <mergeCell ref="A5:D5"/>
    <mergeCell ref="A15:A18"/>
    <mergeCell ref="B15:B18"/>
    <mergeCell ref="B7:J7"/>
    <mergeCell ref="K7:L7"/>
    <mergeCell ref="A14:L14"/>
    <mergeCell ref="B11:B13"/>
    <mergeCell ref="B8:B10"/>
    <mergeCell ref="A7:A13"/>
  </mergeCells>
  <printOptions horizontalCentered="1" verticalCentered="1"/>
  <pageMargins left="0.7" right="0.7" top="0.75" bottom="0.75" header="0.3" footer="0.3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55B3-36E3-4153-A924-0C7BB1A32E69}">
  <sheetPr>
    <tabColor theme="9" tint="0.59999389629810485"/>
  </sheetPr>
  <dimension ref="A5:I17"/>
  <sheetViews>
    <sheetView workbookViewId="0">
      <selection activeCell="H13" sqref="H13"/>
    </sheetView>
  </sheetViews>
  <sheetFormatPr defaultRowHeight="15" x14ac:dyDescent="0.25"/>
  <cols>
    <col min="2" max="2" width="11.42578125" customWidth="1"/>
    <col min="3" max="3" width="15.28515625" customWidth="1"/>
    <col min="4" max="4" width="13.7109375" customWidth="1"/>
    <col min="5" max="5" width="16.7109375" customWidth="1"/>
  </cols>
  <sheetData>
    <row r="5" spans="1:9" ht="15.75" thickBot="1" x14ac:dyDescent="0.3"/>
    <row r="6" spans="1:9" ht="57.6" customHeight="1" thickBot="1" x14ac:dyDescent="0.3">
      <c r="A6" s="134"/>
      <c r="B6" s="220" t="s">
        <v>53</v>
      </c>
      <c r="C6" s="221"/>
      <c r="D6" s="221"/>
      <c r="E6" s="222"/>
      <c r="F6" s="135"/>
      <c r="G6" s="133"/>
    </row>
    <row r="7" spans="1:9" ht="33.6" customHeight="1" thickBot="1" x14ac:dyDescent="0.3">
      <c r="A7" s="227" t="s">
        <v>54</v>
      </c>
      <c r="B7" s="223" t="s">
        <v>28</v>
      </c>
      <c r="C7" s="105"/>
      <c r="D7" s="102" t="s">
        <v>29</v>
      </c>
      <c r="E7" s="139" t="s">
        <v>52</v>
      </c>
      <c r="F7" s="2"/>
    </row>
    <row r="8" spans="1:9" ht="33.6" customHeight="1" x14ac:dyDescent="0.25">
      <c r="A8" s="228"/>
      <c r="B8" s="224"/>
      <c r="C8" s="136" t="s">
        <v>58</v>
      </c>
      <c r="D8" s="142">
        <f>Calculation!D46</f>
        <v>0</v>
      </c>
      <c r="E8" s="143">
        <f>Calculation!E46</f>
        <v>0</v>
      </c>
      <c r="F8" s="2"/>
    </row>
    <row r="9" spans="1:9" ht="36.75" customHeight="1" x14ac:dyDescent="0.25">
      <c r="A9" s="228"/>
      <c r="B9" s="225"/>
      <c r="C9" s="161" t="s">
        <v>25</v>
      </c>
      <c r="D9" s="162">
        <f>Calculation!D47</f>
        <v>0</v>
      </c>
      <c r="E9" s="163">
        <f>Calculation!E47</f>
        <v>0</v>
      </c>
      <c r="F9" s="2"/>
    </row>
    <row r="10" spans="1:9" ht="15.75" thickBot="1" x14ac:dyDescent="0.3">
      <c r="A10" s="228"/>
      <c r="B10" s="225"/>
      <c r="C10" s="31" t="s">
        <v>46</v>
      </c>
      <c r="D10" s="140">
        <f>Calculation!D48</f>
        <v>0</v>
      </c>
      <c r="E10" s="141">
        <f>Calculation!E48</f>
        <v>0</v>
      </c>
      <c r="F10" s="2"/>
    </row>
    <row r="11" spans="1:9" ht="45.75" thickBot="1" x14ac:dyDescent="0.3">
      <c r="A11" s="229"/>
      <c r="B11" s="226"/>
      <c r="C11" s="144" t="s">
        <v>69</v>
      </c>
      <c r="D11" s="157">
        <f>Calculation!$D$49</f>
        <v>0</v>
      </c>
      <c r="E11" s="158">
        <f>Calculation!E49</f>
        <v>0</v>
      </c>
      <c r="F11" s="2"/>
    </row>
    <row r="12" spans="1:9" ht="24" customHeight="1" x14ac:dyDescent="0.25">
      <c r="A12" s="230" t="s">
        <v>55</v>
      </c>
      <c r="B12" s="191" t="s">
        <v>28</v>
      </c>
      <c r="C12" s="138" t="s">
        <v>56</v>
      </c>
      <c r="D12" s="112">
        <f>'BPO Automated Returns'!D16</f>
        <v>0</v>
      </c>
      <c r="E12" s="137">
        <f>'BPO Automated Returns'!E16</f>
        <v>0</v>
      </c>
      <c r="F12" s="2"/>
      <c r="I12" t="s">
        <v>67</v>
      </c>
    </row>
    <row r="13" spans="1:9" ht="30.75" thickBot="1" x14ac:dyDescent="0.3">
      <c r="A13" s="231"/>
      <c r="B13" s="192"/>
      <c r="C13" s="164" t="s">
        <v>57</v>
      </c>
      <c r="D13" s="165">
        <f>'BPO Automated Returns'!D17</f>
        <v>0</v>
      </c>
      <c r="E13" s="166">
        <f>'BPO Automated Returns'!E17</f>
        <v>0</v>
      </c>
      <c r="F13" s="2"/>
    </row>
    <row r="14" spans="1:9" ht="45.75" thickBot="1" x14ac:dyDescent="0.3">
      <c r="A14" s="231"/>
      <c r="B14" s="192"/>
      <c r="C14" s="151" t="s">
        <v>68</v>
      </c>
      <c r="D14" s="155">
        <f>'BPO Automated Returns'!D18</f>
        <v>0</v>
      </c>
      <c r="E14" s="156">
        <f>'BPO Automated Returns'!E18</f>
        <v>0</v>
      </c>
      <c r="F14" s="2"/>
    </row>
    <row r="15" spans="1:9" ht="30.75" thickBot="1" x14ac:dyDescent="0.3">
      <c r="A15" s="232"/>
      <c r="B15" s="193"/>
      <c r="C15" s="153" t="s">
        <v>59</v>
      </c>
      <c r="D15" s="154">
        <f>D11+D14</f>
        <v>0</v>
      </c>
      <c r="E15" s="152">
        <f>E11+E14</f>
        <v>0</v>
      </c>
    </row>
    <row r="16" spans="1:9" x14ac:dyDescent="0.25">
      <c r="A16" s="132"/>
      <c r="B16" s="132"/>
    </row>
    <row r="17" spans="1:2" x14ac:dyDescent="0.25">
      <c r="A17" s="132"/>
      <c r="B17" s="132"/>
    </row>
  </sheetData>
  <mergeCells count="5">
    <mergeCell ref="B6:E6"/>
    <mergeCell ref="B7:B11"/>
    <mergeCell ref="A7:A11"/>
    <mergeCell ref="A12:A15"/>
    <mergeCell ref="B12:B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BPO Automated Returns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Fisher</dc:creator>
  <cp:lastModifiedBy>Marianne Fisher</cp:lastModifiedBy>
  <cp:lastPrinted>2018-02-21T20:11:16Z</cp:lastPrinted>
  <dcterms:created xsi:type="dcterms:W3CDTF">2018-02-21T16:54:53Z</dcterms:created>
  <dcterms:modified xsi:type="dcterms:W3CDTF">2019-07-16T16:44:01Z</dcterms:modified>
</cp:coreProperties>
</file>